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-45" yWindow="75" windowWidth="13845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Q26" i="96"/>
  <c r="A14" i="100"/>
  <c r="A9" i="100"/>
  <c r="D19" i="100"/>
  <c r="D20" i="100" s="1"/>
  <c r="D21" i="100" l="1"/>
</calcChain>
</file>

<file path=xl/sharedStrings.xml><?xml version="1.0" encoding="utf-8"?>
<sst xmlns="http://schemas.openxmlformats.org/spreadsheetml/2006/main" count="167" uniqueCount="103">
  <si>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</si>
  <si>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</si>
  <si>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</si>
  <si>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</si>
  <si>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</si>
  <si>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</si>
  <si>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</si>
  <si>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</si>
  <si>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</si>
  <si>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</si>
  <si>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</si>
  <si>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</si>
  <si>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</si>
  <si>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</si>
  <si>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</si>
  <si>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</si>
  <si>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</si>
  <si>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</si>
  <si>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</si>
  <si>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</si>
  <si>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</si>
  <si>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</si>
  <si>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</si>
  <si>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</si>
  <si>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</si>
  <si>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</si>
  <si>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</si>
  <si>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</si>
  <si>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</si>
  <si>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</si>
  <si>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</si>
  <si>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</si>
  <si>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</si>
  <si>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</si>
  <si>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</si>
  <si>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</si>
  <si>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</si>
  <si>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</si>
  <si>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</si>
  <si>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</si>
  <si>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</si>
  <si>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</si>
  <si>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</si>
  <si>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</si>
  <si>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</si>
  <si>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</si>
  <si>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</si>
  <si>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</si>
  <si>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</si>
  <si>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</si>
  <si>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</si>
  <si>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</si>
  <si>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</si>
  <si>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</si>
  <si>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</si>
  <si>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</si>
  <si>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</si>
  <si>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</si>
  <si>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</si>
  <si>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</si>
  <si>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</si>
  <si>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</si>
  <si>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</si>
  <si>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</si>
  <si>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</si>
  <si>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</si>
  <si>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</si>
  <si>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</si>
  <si>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</si>
  <si>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</si>
  <si>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</si>
  <si>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</si>
  <si>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Механическая прочность на разрыв, кН: 114 Количество волокон, шт.: 24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</si>
  <si>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</si>
  <si>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</si>
  <si>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</si>
  <si>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</si>
  <si>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</si>
  <si>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Наименование инвестиционного проекта: Разработка проектно-сметной документации по реконструкции ВЛ-35кВ ПС Калиновская - ПС Правобережная (Л-45)</t>
  </si>
  <si>
    <t>Идентификатор инвестиционного проекта:  K_Che343</t>
  </si>
  <si>
    <t>Протяженность, км: менее 20</t>
  </si>
  <si>
    <t>П3-09</t>
  </si>
  <si>
    <t>Год раскрытия информации:  2022</t>
  </si>
  <si>
    <t xml:space="preserve">Идентификатор инвестиционного проекта:  </t>
  </si>
  <si>
    <t>K_Che343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</si>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</sst>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44" fillId="0" borderId="16" xfId="0" applyNumberFormat="1" applyFont="1" applyFill="1" applyBorder="1" applyAlignment="1">
      <alignment horizontal="center" vertical="center" wrapText="1"/>
    </xf>
    <xf numFmtId="49" fontId="44" fillId="0" borderId="16" xfId="0" applyNumberFormat="1" applyFont="1" applyFill="1" applyBorder="1" applyAlignment="1">
      <alignment horizontal="center" vertical="center" wrapText="1"/>
    </xf>
    <xf numFmtId="2" fontId="44" fillId="0" borderId="16" xfId="0" applyNumberFormat="1" applyFont="1" applyFill="1" applyBorder="1" applyAlignment="1">
      <alignment horizontal="center" vertical="center"/>
    </xf>
    <xf numFmtId="170" fontId="44" fillId="0" borderId="16" xfId="0" applyNumberFormat="1" applyFont="1" applyFill="1" applyBorder="1" applyAlignment="1">
      <alignment horizontal="right" vertical="center"/>
    </xf>
    <xf numFmtId="170" fontId="44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4" fillId="0" borderId="16" xfId="0" applyFont="1" applyFill="1" applyBorder="1" applyAlignment="1">
      <alignment horizontal="center" vertical="center" wrapText="1"/>
    </xf>
    <xf numFmtId="169" fontId="34" fillId="0" borderId="10" xfId="21" applyNumberFormat="1" applyFont="1" applyFill="1" applyBorder="1" applyAlignment="1">
      <alignment horizontal="center" vertical="center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  <xf numFmtId="0" fontId="1" fillId="0" borderId="0" xfId="28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44" fillId="0" borderId="16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1" fillId="0" borderId="0" xfId="28" applyFont="1" applyAlignment="1">
      <alignment vertical="center" wrapText="1"/>
    </xf>
    <xf numFmtId="169" fontId="38" fillId="0" borderId="10" xfId="21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/>
    </xf>
    <xf numFmtId="0" fontId="45" fillId="0" borderId="10" xfId="0" applyFont="1" applyFill="1" applyBorder="1" applyAlignment="1">
      <alignment horizontal="left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0" t="s">
        <v>12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10"/>
      <c r="P2" s="10"/>
      <c r="Q2" s="14"/>
    </row>
    <row r="3" spans="1:17" ht="22.5" customHeight="1" x14ac:dyDescent="0.3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11"/>
    </row>
    <row r="4" spans="1:17" ht="22.5" customHeight="1" x14ac:dyDescent="0.25">
      <c r="A4" s="72" t="s">
        <v>45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11"/>
    </row>
    <row r="5" spans="1:17" ht="22.5" customHeight="1" x14ac:dyDescent="0.25">
      <c r="A5" s="72" t="s">
        <v>46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1"/>
    </row>
    <row r="6" spans="1:17" ht="22.5" customHeight="1" x14ac:dyDescent="0.25">
      <c r="A6" s="72" t="s">
        <v>51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11"/>
    </row>
    <row r="7" spans="1:17" x14ac:dyDescent="0.25">
      <c r="A7" s="69" t="s">
        <v>78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7" x14ac:dyDescent="0.25">
      <c r="A8" s="69" t="s">
        <v>79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1:17" x14ac:dyDescent="0.25">
      <c r="A9" s="69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7" x14ac:dyDescent="0.25">
      <c r="A10" s="69" t="s">
        <v>42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</row>
    <row r="11" spans="1:17" x14ac:dyDescent="0.25">
      <c r="A11" s="69" t="s">
        <v>43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</row>
    <row r="12" spans="1:17" x14ac:dyDescent="0.25">
      <c r="A12" s="69" t="s">
        <v>52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7" x14ac:dyDescent="0.25">
      <c r="A13" s="74" t="s">
        <v>44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5" spans="1:17" s="54" customFormat="1" x14ac:dyDescent="0.25">
      <c r="A15" s="75" t="s">
        <v>54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</row>
    <row r="16" spans="1:17" s="54" customFormat="1" x14ac:dyDescent="0.25">
      <c r="A16" s="73" t="s">
        <v>0</v>
      </c>
      <c r="B16" s="73" t="s">
        <v>1</v>
      </c>
      <c r="C16" s="73" t="s">
        <v>7</v>
      </c>
      <c r="D16" s="73"/>
      <c r="E16" s="73"/>
      <c r="F16" s="73"/>
      <c r="G16" s="73"/>
      <c r="H16" s="73"/>
      <c r="I16" s="73"/>
      <c r="J16" s="73" t="s">
        <v>1</v>
      </c>
      <c r="K16" s="73" t="s">
        <v>8</v>
      </c>
      <c r="L16" s="73"/>
      <c r="M16" s="73"/>
      <c r="N16" s="73"/>
      <c r="O16" s="73"/>
      <c r="P16" s="73"/>
      <c r="Q16" s="73"/>
    </row>
    <row r="17" spans="1:19" s="54" customFormat="1" x14ac:dyDescent="0.25">
      <c r="A17" s="73"/>
      <c r="B17" s="73"/>
      <c r="C17" s="73" t="s">
        <v>53</v>
      </c>
      <c r="D17" s="73"/>
      <c r="E17" s="73"/>
      <c r="F17" s="73"/>
      <c r="G17" s="73"/>
      <c r="H17" s="73"/>
      <c r="I17" s="73"/>
      <c r="J17" s="73"/>
      <c r="K17" s="73" t="s">
        <v>55</v>
      </c>
      <c r="L17" s="73" t="s">
        <v>53</v>
      </c>
      <c r="M17" s="73"/>
      <c r="N17" s="73"/>
      <c r="O17" s="73"/>
      <c r="P17" s="73"/>
      <c r="Q17" s="73"/>
    </row>
    <row r="18" spans="1:19" s="54" customFormat="1" x14ac:dyDescent="0.25">
      <c r="A18" s="73"/>
      <c r="B18" s="73"/>
      <c r="C18" s="73" t="s">
        <v>4</v>
      </c>
      <c r="D18" s="73"/>
      <c r="E18" s="73"/>
      <c r="F18" s="73"/>
      <c r="G18" s="73" t="s">
        <v>20</v>
      </c>
      <c r="H18" s="73"/>
      <c r="I18" s="73"/>
      <c r="J18" s="73"/>
      <c r="K18" s="73" t="s">
        <v>56</v>
      </c>
      <c r="L18" s="73"/>
      <c r="M18" s="73"/>
      <c r="N18" s="73"/>
      <c r="O18" s="73" t="s">
        <v>20</v>
      </c>
      <c r="P18" s="73"/>
      <c r="Q18" s="73"/>
    </row>
    <row r="19" spans="1:19" s="54" customFormat="1" ht="105" x14ac:dyDescent="0.25">
      <c r="A19" s="73"/>
      <c r="B19" s="73"/>
      <c r="C19" s="64" t="s">
        <v>6</v>
      </c>
      <c r="D19" s="64" t="s">
        <v>2</v>
      </c>
      <c r="E19" s="64" t="s">
        <v>18</v>
      </c>
      <c r="F19" s="64" t="s">
        <v>3</v>
      </c>
      <c r="G19" s="64" t="s">
        <v>5</v>
      </c>
      <c r="H19" s="64" t="s">
        <v>57</v>
      </c>
      <c r="I19" s="64" t="s">
        <v>13</v>
      </c>
      <c r="J19" s="73"/>
      <c r="K19" s="64" t="s">
        <v>6</v>
      </c>
      <c r="L19" s="64" t="s">
        <v>2</v>
      </c>
      <c r="M19" s="64" t="s">
        <v>18</v>
      </c>
      <c r="N19" s="64" t="s">
        <v>3</v>
      </c>
      <c r="O19" s="64" t="s">
        <v>5</v>
      </c>
      <c r="P19" s="64" t="s">
        <v>57</v>
      </c>
      <c r="Q19" s="55" t="s">
        <v>13</v>
      </c>
      <c r="R19" s="64" t="s">
        <v>58</v>
      </c>
      <c r="S19" s="64" t="s">
        <v>59</v>
      </c>
    </row>
    <row r="20" spans="1:19" s="54" customFormat="1" x14ac:dyDescent="0.25">
      <c r="A20" s="64">
        <v>1</v>
      </c>
      <c r="B20" s="64">
        <v>2</v>
      </c>
      <c r="C20" s="64">
        <v>3</v>
      </c>
      <c r="D20" s="64">
        <v>4</v>
      </c>
      <c r="E20" s="64">
        <v>5</v>
      </c>
      <c r="F20" s="64">
        <v>6</v>
      </c>
      <c r="G20" s="64">
        <v>7</v>
      </c>
      <c r="H20" s="64">
        <v>8</v>
      </c>
      <c r="I20" s="64">
        <v>9</v>
      </c>
      <c r="J20" s="64">
        <v>10</v>
      </c>
      <c r="K20" s="64">
        <v>11</v>
      </c>
      <c r="L20" s="64">
        <v>12</v>
      </c>
      <c r="M20" s="64">
        <v>13</v>
      </c>
      <c r="N20" s="64">
        <v>14</v>
      </c>
      <c r="O20" s="64">
        <v>15</v>
      </c>
      <c r="P20" s="56">
        <v>16</v>
      </c>
      <c r="Q20" s="57">
        <v>17</v>
      </c>
    </row>
    <row r="21" spans="1:19" s="54" customFormat="1" ht="105" x14ac:dyDescent="0.25">
      <c r="A21" s="58">
        <v>1</v>
      </c>
      <c r="B21" s="58" t="s">
        <v>60</v>
      </c>
      <c r="C21" s="59">
        <v>35</v>
      </c>
      <c r="D21" s="58" t="s">
        <v>61</v>
      </c>
      <c r="E21" s="60">
        <v>11.26</v>
      </c>
      <c r="F21" s="58" t="s">
        <v>62</v>
      </c>
      <c r="G21" s="58" t="s">
        <v>63</v>
      </c>
      <c r="H21" s="61">
        <v>2158</v>
      </c>
      <c r="I21" s="61">
        <v>59289.760000000002</v>
      </c>
      <c r="J21" s="59" t="s">
        <v>60</v>
      </c>
      <c r="K21" s="58">
        <v>35</v>
      </c>
      <c r="L21" s="60" t="s">
        <v>61</v>
      </c>
      <c r="M21" s="58">
        <v>11.26</v>
      </c>
      <c r="N21" s="58" t="s">
        <v>62</v>
      </c>
      <c r="O21" s="61" t="s">
        <v>63</v>
      </c>
      <c r="P21" s="62">
        <v>2158</v>
      </c>
      <c r="Q21" s="63">
        <v>59289.760000000002</v>
      </c>
      <c r="R21" s="54">
        <v>2.44</v>
      </c>
      <c r="S21" s="54" t="s">
        <v>61</v>
      </c>
    </row>
    <row r="22" spans="1:19" s="54" customFormat="1" ht="75" x14ac:dyDescent="0.25">
      <c r="A22" s="58">
        <v>2</v>
      </c>
      <c r="B22" s="58" t="s">
        <v>64</v>
      </c>
      <c r="C22" s="59">
        <v>35</v>
      </c>
      <c r="D22" s="58" t="s">
        <v>61</v>
      </c>
      <c r="E22" s="60">
        <v>11.26</v>
      </c>
      <c r="F22" s="58" t="s">
        <v>62</v>
      </c>
      <c r="G22" s="58" t="s">
        <v>65</v>
      </c>
      <c r="H22" s="61">
        <v>1335</v>
      </c>
      <c r="I22" s="61">
        <v>15633.38</v>
      </c>
      <c r="J22" s="59" t="s">
        <v>64</v>
      </c>
      <c r="K22" s="58">
        <v>35</v>
      </c>
      <c r="L22" s="60" t="s">
        <v>61</v>
      </c>
      <c r="M22" s="58">
        <v>11.26</v>
      </c>
      <c r="N22" s="58" t="s">
        <v>62</v>
      </c>
      <c r="O22" s="61" t="s">
        <v>65</v>
      </c>
      <c r="P22" s="62">
        <v>1335</v>
      </c>
      <c r="Q22" s="63">
        <v>15633.38</v>
      </c>
      <c r="R22" s="54">
        <v>1.04</v>
      </c>
      <c r="S22" s="54" t="s">
        <v>61</v>
      </c>
    </row>
    <row r="23" spans="1:19" s="54" customFormat="1" ht="75" x14ac:dyDescent="0.25">
      <c r="A23" s="58">
        <v>3</v>
      </c>
      <c r="B23" s="58" t="s">
        <v>66</v>
      </c>
      <c r="C23" s="59">
        <v>35</v>
      </c>
      <c r="D23" s="58" t="s">
        <v>67</v>
      </c>
      <c r="E23" s="60">
        <v>11.26</v>
      </c>
      <c r="F23" s="58" t="s">
        <v>62</v>
      </c>
      <c r="G23" s="58" t="s">
        <v>68</v>
      </c>
      <c r="H23" s="61">
        <v>431</v>
      </c>
      <c r="I23" s="61">
        <v>5047.18</v>
      </c>
      <c r="J23" s="59" t="s">
        <v>66</v>
      </c>
      <c r="K23" s="58">
        <v>35</v>
      </c>
      <c r="L23" s="60" t="s">
        <v>67</v>
      </c>
      <c r="M23" s="58">
        <v>11.26</v>
      </c>
      <c r="N23" s="58" t="s">
        <v>62</v>
      </c>
      <c r="O23" s="61" t="s">
        <v>68</v>
      </c>
      <c r="P23" s="62">
        <v>431</v>
      </c>
      <c r="Q23" s="63">
        <v>5047.18</v>
      </c>
      <c r="R23" s="54">
        <v>1.04</v>
      </c>
      <c r="S23" s="54" t="s">
        <v>67</v>
      </c>
    </row>
    <row r="24" spans="1:19" s="54" customFormat="1" ht="75" x14ac:dyDescent="0.25">
      <c r="A24" s="58">
        <v>4</v>
      </c>
      <c r="B24" s="58" t="s">
        <v>69</v>
      </c>
      <c r="C24" s="59" t="s">
        <v>19</v>
      </c>
      <c r="D24" s="58" t="s">
        <v>70</v>
      </c>
      <c r="E24" s="60">
        <v>11.26</v>
      </c>
      <c r="F24" s="58" t="s">
        <v>62</v>
      </c>
      <c r="G24" s="58" t="s">
        <v>71</v>
      </c>
      <c r="H24" s="61">
        <v>669</v>
      </c>
      <c r="I24" s="61">
        <v>7834.26</v>
      </c>
      <c r="J24" s="59" t="s">
        <v>69</v>
      </c>
      <c r="K24" s="58" t="s">
        <v>19</v>
      </c>
      <c r="L24" s="60" t="s">
        <v>70</v>
      </c>
      <c r="M24" s="58">
        <v>11.26</v>
      </c>
      <c r="N24" s="58" t="s">
        <v>62</v>
      </c>
      <c r="O24" s="61" t="s">
        <v>71</v>
      </c>
      <c r="P24" s="62">
        <v>669</v>
      </c>
      <c r="Q24" s="63">
        <v>7834.26</v>
      </c>
      <c r="R24" s="54">
        <v>1.04</v>
      </c>
      <c r="S24" s="54" t="s">
        <v>72</v>
      </c>
    </row>
    <row r="25" spans="1:19" s="54" customFormat="1" ht="75" x14ac:dyDescent="0.25">
      <c r="A25" s="58">
        <v>5</v>
      </c>
      <c r="B25" s="58" t="s">
        <v>73</v>
      </c>
      <c r="C25" s="59">
        <v>35</v>
      </c>
      <c r="D25" s="58" t="s">
        <v>80</v>
      </c>
      <c r="E25" s="60">
        <v>1</v>
      </c>
      <c r="F25" s="58" t="s">
        <v>74</v>
      </c>
      <c r="G25" s="58" t="s">
        <v>81</v>
      </c>
      <c r="H25" s="61">
        <v>7370.74</v>
      </c>
      <c r="I25" s="61">
        <v>7370.74</v>
      </c>
      <c r="J25" s="59" t="s">
        <v>73</v>
      </c>
      <c r="K25" s="58">
        <v>35</v>
      </c>
      <c r="L25" s="60" t="s">
        <v>80</v>
      </c>
      <c r="M25" s="58">
        <v>1</v>
      </c>
      <c r="N25" s="58" t="s">
        <v>74</v>
      </c>
      <c r="O25" s="61" t="s">
        <v>81</v>
      </c>
      <c r="P25" s="62">
        <v>7370.74</v>
      </c>
      <c r="Q25" s="63">
        <v>7370.74</v>
      </c>
      <c r="R25" s="54">
        <v>1</v>
      </c>
      <c r="S25" s="54" t="s">
        <v>80</v>
      </c>
    </row>
    <row r="26" spans="1:19" s="54" customFormat="1" ht="75" x14ac:dyDescent="0.25">
      <c r="A26" s="58" t="s">
        <v>75</v>
      </c>
      <c r="B26" s="58" t="s">
        <v>76</v>
      </c>
      <c r="C26" s="59" t="s">
        <v>77</v>
      </c>
      <c r="D26" s="58" t="s">
        <v>77</v>
      </c>
      <c r="E26" s="60" t="s">
        <v>77</v>
      </c>
      <c r="F26" s="58" t="s">
        <v>77</v>
      </c>
      <c r="G26" s="58" t="s">
        <v>77</v>
      </c>
      <c r="H26" s="61" t="s">
        <v>77</v>
      </c>
      <c r="I26" s="61">
        <v>7370.74</v>
      </c>
      <c r="J26" s="59" t="s">
        <v>76</v>
      </c>
      <c r="K26" s="58" t="s">
        <v>77</v>
      </c>
      <c r="L26" s="60" t="s">
        <v>77</v>
      </c>
      <c r="M26" s="58" t="s">
        <v>77</v>
      </c>
      <c r="N26" s="58" t="s">
        <v>77</v>
      </c>
      <c r="O26" s="61" t="s">
        <v>77</v>
      </c>
      <c r="P26" s="62" t="s">
        <v>77</v>
      </c>
      <c r="Q26" s="63">
        <f>Q25</f>
        <v>7370.74</v>
      </c>
      <c r="R26" s="54" t="s">
        <v>77</v>
      </c>
      <c r="S26" s="54" t="s">
        <v>77</v>
      </c>
    </row>
  </sheetData>
  <mergeCells count="24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8:P8"/>
    <mergeCell ref="A9:P9"/>
    <mergeCell ref="B2:N2"/>
    <mergeCell ref="A3:P3"/>
    <mergeCell ref="A4:P4"/>
    <mergeCell ref="A5:P5"/>
    <mergeCell ref="A6:P6"/>
    <mergeCell ref="A7:P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7" zoomScale="60" zoomScaleNormal="60" zoomScaleSheetLayoutView="70" workbookViewId="0">
      <selection activeCell="D25" sqref="D25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0" t="s">
        <v>12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10"/>
      <c r="P4" s="10"/>
      <c r="Q4" s="14"/>
    </row>
    <row r="5" spans="1:17" ht="22.5" customHeight="1" x14ac:dyDescent="0.3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11"/>
    </row>
    <row r="6" spans="1:17" x14ac:dyDescent="0.25">
      <c r="A6" s="72" t="s">
        <v>45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11"/>
    </row>
    <row r="7" spans="1:17" x14ac:dyDescent="0.25">
      <c r="A7" s="72" t="s">
        <v>46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11"/>
    </row>
    <row r="8" spans="1:17" x14ac:dyDescent="0.25">
      <c r="A8" s="72" t="s">
        <v>82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11"/>
    </row>
    <row r="9" spans="1:17" x14ac:dyDescent="0.25">
      <c r="A9" s="69" t="str">
        <f>т4!A7</f>
        <v>Наименование инвестиционного проекта: Разработка проектно-сметной документации по реконструкции ВЛ-35кВ ПС Калиновская - ПС Правобережная (Л-45)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7" ht="15.75" customHeight="1" x14ac:dyDescent="0.25">
      <c r="A10" s="69" t="s">
        <v>83</v>
      </c>
      <c r="B10" s="69"/>
      <c r="C10" s="69"/>
      <c r="D10" s="87" t="s">
        <v>84</v>
      </c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</row>
    <row r="11" spans="1:17" ht="22.5" customHeight="1" x14ac:dyDescent="0.25">
      <c r="A11" s="74" t="s">
        <v>85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1:17" x14ac:dyDescent="0.25">
      <c r="A12" s="69" t="s">
        <v>42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7" x14ac:dyDescent="0.25">
      <c r="A13" s="69" t="s">
        <v>43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</row>
    <row r="14" spans="1:17" x14ac:dyDescent="0.25">
      <c r="A14" s="69" t="str">
        <f>т4!A12</f>
        <v>Тип инвестиционного проекта:  Реконструкция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</row>
    <row r="15" spans="1:17" x14ac:dyDescent="0.25">
      <c r="A15" s="74" t="s">
        <v>44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</row>
    <row r="16" spans="1:17" ht="47.25" customHeight="1" x14ac:dyDescent="0.25">
      <c r="A16" s="81" t="s">
        <v>16</v>
      </c>
      <c r="B16" s="82"/>
      <c r="C16" s="82"/>
      <c r="D16" s="83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7370.74</v>
      </c>
      <c r="D19" s="20">
        <f>т4!Q25</f>
        <v>7370.74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1474.1480000000001</v>
      </c>
      <c r="D20" s="21">
        <f>D19*20%</f>
        <v>1474.1480000000001</v>
      </c>
      <c r="E20" s="25"/>
      <c r="F20" s="77" t="s">
        <v>25</v>
      </c>
      <c r="G20" s="78"/>
      <c r="H20" s="78"/>
      <c r="I20" s="78"/>
      <c r="J20" s="78"/>
      <c r="K20" s="78"/>
      <c r="L20" s="78"/>
      <c r="M20" s="78"/>
      <c r="N20" s="78"/>
      <c r="O20" s="79"/>
    </row>
    <row r="21" spans="1:16" ht="111.75" x14ac:dyDescent="0.25">
      <c r="A21" s="12">
        <v>3</v>
      </c>
      <c r="B21" s="19" t="s">
        <v>32</v>
      </c>
      <c r="C21" s="20">
        <v>8844.887999999999</v>
      </c>
      <c r="D21" s="21">
        <f>D19+D20</f>
        <v>8844.887999999999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10833.0848128297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11316.657403046753</v>
      </c>
      <c r="E22" s="36"/>
      <c r="F22" s="66">
        <v>105.3</v>
      </c>
      <c r="G22" s="67">
        <v>106.8</v>
      </c>
      <c r="H22" s="67">
        <v>106.2</v>
      </c>
      <c r="I22" s="68">
        <v>105.1</v>
      </c>
      <c r="J22" s="88">
        <v>105.10035646544816</v>
      </c>
      <c r="K22" s="65">
        <v>104.90017622301767</v>
      </c>
      <c r="L22" s="89">
        <v>104.70002730372529</v>
      </c>
      <c r="M22" s="89">
        <v>104.70002730372529</v>
      </c>
      <c r="N22" s="89">
        <v>104.70002730372529</v>
      </c>
      <c r="O22" s="89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8844.887999999999</v>
      </c>
      <c r="D24" s="89">
        <f>D21-D23</f>
        <v>8844.887999999999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3780.144615425771</v>
      </c>
      <c r="D25" s="89">
        <f>SUM(D26:D36)</f>
        <v>3787.7159999999994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1" t="s">
        <v>86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1" t="s">
        <v>87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1" t="s">
        <v>88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1" t="s">
        <v>89</v>
      </c>
      <c r="C29" s="20">
        <v>3780.144615425771</v>
      </c>
      <c r="D29" s="20">
        <f>VLOOKUP($D$10,'[1]Формат ИПР'!$D:$DG,72,0)*1000</f>
        <v>472.58105999999998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1" t="s">
        <v>90</v>
      </c>
      <c r="C30" s="20">
        <v>0</v>
      </c>
      <c r="D30" s="20">
        <f>VLOOKUP($D$10,'[1]Формат ИПР'!$D:$DG,74,0)*1000</f>
        <v>3315.1349399999995</v>
      </c>
      <c r="E30" s="41"/>
      <c r="F30" s="27"/>
      <c r="G30" s="27"/>
      <c r="H30" s="27"/>
      <c r="I30" s="27"/>
    </row>
    <row r="31" spans="1:16" ht="16.5" x14ac:dyDescent="0.25">
      <c r="A31" s="12" t="s">
        <v>91</v>
      </c>
      <c r="B31" s="91" t="s">
        <v>92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93</v>
      </c>
      <c r="B32" s="91" t="s">
        <v>94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95</v>
      </c>
      <c r="B33" s="91" t="s">
        <v>96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97</v>
      </c>
      <c r="B34" s="91" t="s">
        <v>98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99</v>
      </c>
      <c r="B35" s="91" t="s">
        <v>100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101</v>
      </c>
      <c r="B36" s="91" t="s">
        <v>102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90"/>
      <c r="D37" s="90"/>
      <c r="E37" s="85"/>
      <c r="F37" s="85"/>
      <c r="G37" s="85"/>
    </row>
    <row r="38" spans="1:16" ht="18" x14ac:dyDescent="0.25">
      <c r="A38" s="86" t="s">
        <v>37</v>
      </c>
      <c r="B38" s="86"/>
      <c r="C38" s="86"/>
      <c r="D38" s="86"/>
      <c r="E38" s="86"/>
      <c r="F38" s="86"/>
      <c r="G38" s="86"/>
    </row>
    <row r="39" spans="1:16" ht="15.75" customHeight="1" x14ac:dyDescent="0.25">
      <c r="A39" s="84" t="s">
        <v>38</v>
      </c>
      <c r="B39" s="84"/>
      <c r="C39" s="84"/>
      <c r="D39" s="84"/>
      <c r="E39" s="84"/>
      <c r="F39" s="84"/>
      <c r="G39" s="84"/>
    </row>
    <row r="40" spans="1:16" ht="15.75" customHeight="1" x14ac:dyDescent="0.25">
      <c r="A40" s="84" t="s">
        <v>39</v>
      </c>
      <c r="B40" s="84"/>
      <c r="C40" s="84"/>
      <c r="D40" s="84"/>
      <c r="E40" s="84"/>
      <c r="F40" s="84"/>
      <c r="G40" s="84"/>
      <c r="H40" s="25" t="s">
        <v>14</v>
      </c>
    </row>
    <row r="41" spans="1:16" ht="15.75" customHeight="1" x14ac:dyDescent="0.25">
      <c r="A41" s="84" t="s">
        <v>40</v>
      </c>
      <c r="B41" s="84"/>
      <c r="C41" s="84"/>
      <c r="D41" s="84"/>
      <c r="E41" s="84"/>
      <c r="F41" s="84"/>
      <c r="G41" s="84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4"/>
      <c r="B42" s="84"/>
      <c r="C42" s="84"/>
      <c r="D42" s="84"/>
      <c r="E42" s="84"/>
      <c r="F42" s="84"/>
      <c r="G42" s="84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0" t="s">
        <v>41</v>
      </c>
      <c r="B43" s="80"/>
      <c r="C43" s="80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0" t="s">
        <v>30</v>
      </c>
      <c r="B46" s="80"/>
      <c r="C46" s="80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42:G42"/>
    <mergeCell ref="C37:D37"/>
    <mergeCell ref="E37:G37"/>
    <mergeCell ref="A38:G38"/>
    <mergeCell ref="A39:G39"/>
    <mergeCell ref="A40:G40"/>
    <mergeCell ref="A11:P11"/>
    <mergeCell ref="A12:P12"/>
    <mergeCell ref="A13:P13"/>
    <mergeCell ref="A14:P14"/>
    <mergeCell ref="A15:P15"/>
    <mergeCell ref="A10:C10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2022-03-29T08:49:20Z</dcterms:modified>
</cp:coreProperties>
</file>